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Users\JWS25152\Downloads\"/>
    </mc:Choice>
  </mc:AlternateContent>
  <xr:revisionPtr revIDLastSave="0" documentId="13_ncr:1_{A7B8F687-BBAA-4AE5-9333-5591354B5906}" xr6:coauthVersionLast="47" xr6:coauthVersionMax="47" xr10:uidLastSave="{00000000-0000-0000-0000-000000000000}"/>
  <workbookProtection workbookAlgorithmName="SHA-512" workbookHashValue="80kjEkkJzcSZzQ6D1QcDaR+0gpFgLqO2uQhyp1EoJMY8B2jrqMfpMnisRiteBzdQ9T2UAUt/DU9fp14oDxOxfg==" workbookSaltValue="BJSwHA0R6o+qL/dkOkoN8A==" workbookSpinCount="100000" lockStructure="1"/>
  <bookViews>
    <workbookView xWindow="-12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G85" i="4"/>
  <c r="BB10" i="4"/>
  <c r="AT10" i="4"/>
  <c r="AL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<sst xmlns="http://schemas.openxmlformats.org/spreadsheetml/2006/main" count="228" uniqueCount="113">
  <si>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</si>
  <si>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</si>
  <si>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</si>
  <si>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</si>
  <si>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</si>
  <si>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</si>
  <si>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</si>
  <si>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</si>
  <si>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</si>
  <si>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</si>
  <si>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</si>
  <si>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</si>
  <si>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</si>
  <si>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</si>
  <si>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</si>
  <si>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</si>
  <si>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</si>
  <si>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</si>
  <si>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</si>
  <si>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</si>
  <si>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</si>
  <si>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</si>
  <si>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</si>
  <si>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</si>
  <si>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</si>
  <si>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</si>
  <si>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</si>
  <si>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</si>
  <si>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</si>
  <si>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</si>
  <si>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</si>
  <si>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</si>
  <si>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</si>
  <si>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</si>
  <si>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</si>
  <si>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</si>
  <si>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</si>
  <si>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</si>
  <si>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</si>
  <si>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</si>
  <si>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</si>
  <si>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</si>
  <si>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</si>
  <si>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</si>
  <si>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</si>
  <si>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</si>
  <si>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</si>
  <si>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</si>
  <si>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</si>
  <si>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</si>
  <si>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</si>
  <si>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</si>
  <si>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</si>
  <si>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</si>
  <si>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</si>
  <si>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</si>
  <si>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</si>
  <si>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</si>
  <si>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</si>
  <si>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</si>
  <si>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</si>
  <si>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</si>
  <si>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</si>
  <si>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</si>
  <si>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</si>
  <si>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</si>
  <si>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</si>
  <si>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</si>
  <si>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</si>
  <si>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</si>
  <si>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</si>
  <si>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</si>
  <si>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</si>
  <si>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</si>
  <si>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</si>
  <si>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</si>
  <si>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</si>
  <si>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</si>
  <si>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</si>
  <si>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</si>
  <si>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</si>
  <si>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</si>
  <si>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</si>
  <si>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</si>
  <si>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</si>
  <si>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</si>
  <si>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</si>
  <si>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</si>
  <si>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</si>
  <si>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</si>
  <si>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</si>
  <si>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</si>
  <si>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</si>
  <si>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新潟県　五泉市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</si>
  <si>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</si>
  <si>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</si>
  <si>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</si>
  <si>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</si>
  <si>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</si>
  <si>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</si>
  <si>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</si>
  <si>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</si>
  <si>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</si>
  <si>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</si>
  <si>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</si>
  <si>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</si>
  <si>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</si>
  <si>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</si>
  <si>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</si>
  <si>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</si>
  <si>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経常収支比率は99.73％で、概ね収支均衡に近いものの、令和6年度は人口減少に伴う料金収入の減小などにより100％を下回っている。一方、累積欠損金比率は0％であり、過年度からの欠損を抱えていない。流動比率は434.3％と高く、短期的な支払能力・資金繰り面の安全性は高い。
　他方、企業債残高対給水収益比率は719.32％と大きく、給水収益規模に対して企業債残高が高水準で推移しているため、中長期の償還負担や投資計画の妥当性（更新投資と財源のバランス）に留意が必要である。料金回収率は96.02％で100％を下回っており、給水に要する費用を料金収入で十分に賄えていない。
　一方、給水原価は162.08円と低水準で、運営コスト面の効率性は比較的高い。施設利用率は48.77％と低く、施設能力に対して利用が相対的に小さいため、固定費負担の観点から施設規模・運用の最適化が課題である。有収率は90.02％と良好で、漏水抑制等の面では優位性が見られる。</t>
    <rPh sb="29" eb="31">
      <t>レイワ</t>
    </rPh>
    <rPh sb="35" eb="39">
      <t>ジンコウゲンショウ</t>
    </rPh>
    <rPh sb="40" eb="41">
      <t>トモナ</t>
    </rPh>
    <phoneticPr fontId="4"/>
  </si>
  <si>
    <t>　有形固定資産減価償却率は44.35％で、類似団体・全国平均を下回っており、固定資産全体としては相対的に老朽化の度合いが低い水準にある。一方、過去5年間で38.64％→44.35％と上昇しており、経年的な老朽化は進行していることから、今後も計画的な更新投資の確保が必要である。
　また、管路経年化率は18.84％で平均より低い水準にあるが、16.89％→18.84％と上昇傾向にあり、管路の経年化が進んでいる。管路更新率は0.34％で平均を下回り、更新の進捗が相対的に緩やかである。将来的な事故・漏水リスクや更新需要の集中を回避するため、更新優先度の整理と財源確保を踏まえ、更新ペースの確保と平準化を図る必要がある。</t>
    <phoneticPr fontId="4"/>
  </si>
  <si>
    <t>　経営面では、短期的な安定性は保たれている一方、人口減少等を背景として料金収入が減少している中、近年の費用増の影響もあり、収支は厳しい状況にある。
　施設面では、平均と比べ低い水準であるが、老朽化は進行している。将来の更新需要増や更新時期の集中を避けるため、計画的な更新と平準化が重要である。
　人口減少に伴う水需要の減少を前提に、施設のダウンサイジングや長寿命化を進めるとともに、人材確保が困難な状況を踏まえ、限られた体制でも施設の維持管理・更新が継続できる仕組みの整備が求められる。また、給与費増や物価高騰等による経費の増大に対しては、施設の省エネ化や稼働の最適化等で費用を抑制するとともに、収納管理の強化にも取り組み、持続可能な経営基盤の強化を図っていく必要がある。</t>
    <rPh sb="1" eb="4">
      <t>ケイエイメン</t>
    </rPh>
    <rPh sb="30" eb="32">
      <t>ハイケイ</t>
    </rPh>
    <rPh sb="64" eb="65">
      <t>キビ</t>
    </rPh>
    <rPh sb="67" eb="69">
      <t>ジョウキョウ</t>
    </rPh>
    <rPh sb="75" eb="78">
      <t>シセツメン</t>
    </rPh>
    <rPh sb="123" eb="124">
      <t>サ</t>
    </rPh>
    <rPh sb="155" eb="156">
      <t>ミズ</t>
    </rPh>
    <rPh sb="160" eb="161">
      <t>ショウ</t>
    </rPh>
    <rPh sb="166" eb="168">
      <t>シセツ</t>
    </rPh>
    <rPh sb="178" eb="182">
      <t>チョウジュミョウカ</t>
    </rPh>
    <rPh sb="214" eb="216">
      <t>シセツ</t>
    </rPh>
    <rPh sb="237" eb="238">
      <t>モト</t>
    </rPh>
    <rPh sb="255" eb="256">
      <t>ナド</t>
    </rPh>
    <rPh sb="259" eb="261">
      <t>ケイヒ</t>
    </rPh>
    <rPh sb="262" eb="264">
      <t>ゾウダイ</t>
    </rPh>
    <rPh sb="270" eb="272">
      <t>シセツ</t>
    </rPh>
    <rPh sb="276" eb="277">
      <t>カ</t>
    </rPh>
    <rPh sb="298" eb="302">
      <t>シュウノウカンリ</t>
    </rPh>
    <rPh sb="303" eb="305">
      <t>キョウカ</t>
    </rPh>
    <rPh sb="307" eb="308">
      <t>ト</t>
    </rPh>
    <rPh sb="309" eb="310">
      <t>ク</t>
    </rPh>
    <rPh sb="325" eb="326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</si>
</sst>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5" fillId="0" borderId="9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Alignment="1" applyProtection="1">
      <alignment horizontal="left" vertical="top" wrapText="1"/>
      <protection locked="0"/>
    </xf>
    <xf numFmtId="0" fontId="15" fillId="0" borderId="10" xfId="0" applyFont="1" applyFill="1" applyBorder="1" applyAlignment="1" applyProtection="1">
      <alignment horizontal="left" vertical="top" wrapText="1"/>
      <protection locked="0"/>
    </xf>
    <xf numFmtId="0" fontId="15" fillId="0" borderId="1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2" xfId="0" applyFont="1" applyFill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11.97</c:v>
                </c:pt>
                <c:pt idx="1">
                  <c:v>0.55000000000000004</c:v>
                </c:pt>
                <c:pt idx="2">
                  <c:v>0.23</c:v>
                </c:pt>
                <c:pt idx="3">
                  <c:v>0.11</c:v>
                </c:pt>
                <c:pt idx="4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82-4BBE-A0C6-9478E772A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0.52</c:v>
                </c:pt>
                <c:pt idx="2">
                  <c:v>0.48</c:v>
                </c:pt>
                <c:pt idx="3">
                  <c:v>0.48</c:v>
                </c:pt>
                <c:pt idx="4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82-4BBE-A0C6-9478E772A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39.770000000000003</c:v>
                </c:pt>
                <c:pt idx="1">
                  <c:v>39.17</c:v>
                </c:pt>
                <c:pt idx="2">
                  <c:v>38.14</c:v>
                </c:pt>
                <c:pt idx="3">
                  <c:v>37.46</c:v>
                </c:pt>
                <c:pt idx="4">
                  <c:v>48.77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72-4AA1-8044-5B0BAFD92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60.12</c:v>
                </c:pt>
                <c:pt idx="1">
                  <c:v>60.34</c:v>
                </c:pt>
                <c:pt idx="2">
                  <c:v>59.54</c:v>
                </c:pt>
                <c:pt idx="3">
                  <c:v>59.26</c:v>
                </c:pt>
                <c:pt idx="4">
                  <c:v>60.44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2-4AA1-8044-5B0BAFD92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89.2</c:v>
                </c:pt>
                <c:pt idx="1">
                  <c:v>89.92</c:v>
                </c:pt>
                <c:pt idx="2">
                  <c:v>90</c:v>
                </c:pt>
                <c:pt idx="3">
                  <c:v>89.82</c:v>
                </c:pt>
                <c:pt idx="4">
                  <c:v>90.02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06-474D-A212-7FABAA680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84.24</c:v>
                </c:pt>
                <c:pt idx="1">
                  <c:v>84.19</c:v>
                </c:pt>
                <c:pt idx="2">
                  <c:v>83.93</c:v>
                </c:pt>
                <c:pt idx="3">
                  <c:v>83.84</c:v>
                </c:pt>
                <c:pt idx="4">
                  <c:v>83.39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6-474D-A212-7FABAA680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97.03</c:v>
                </c:pt>
                <c:pt idx="1">
                  <c:v>101.68</c:v>
                </c:pt>
                <c:pt idx="2">
                  <c:v>101.36</c:v>
                </c:pt>
                <c:pt idx="3">
                  <c:v>101.56</c:v>
                </c:pt>
                <c:pt idx="4">
                  <c:v>99.73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F-49E1-B5D2-DB4DFCCD0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108.83</c:v>
                </c:pt>
                <c:pt idx="1">
                  <c:v>109.23</c:v>
                </c:pt>
                <c:pt idx="2">
                  <c:v>108.04</c:v>
                </c:pt>
                <c:pt idx="3">
                  <c:v>107.49</c:v>
                </c:pt>
                <c:pt idx="4">
                  <c:v>107.15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F-49E1-B5D2-DB4DFCCD0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38.64</c:v>
                </c:pt>
                <c:pt idx="1">
                  <c:v>40</c:v>
                </c:pt>
                <c:pt idx="2">
                  <c:v>41.44</c:v>
                </c:pt>
                <c:pt idx="3">
                  <c:v>43.25</c:v>
                </c:pt>
                <c:pt idx="4">
                  <c:v>44.35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4-4338-9FCF-FDD08BE1C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48.83</c:v>
                </c:pt>
                <c:pt idx="1">
                  <c:v>49.96</c:v>
                </c:pt>
                <c:pt idx="2">
                  <c:v>50.82</c:v>
                </c:pt>
                <c:pt idx="3">
                  <c:v>51.82</c:v>
                </c:pt>
                <c:pt idx="4">
                  <c:v>52.53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4-4338-9FCF-FDD08BE1C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16.89</c:v>
                </c:pt>
                <c:pt idx="1">
                  <c:v>16.46</c:v>
                </c:pt>
                <c:pt idx="2">
                  <c:v>16.7</c:v>
                </c:pt>
                <c:pt idx="3">
                  <c:v>17.43</c:v>
                </c:pt>
                <c:pt idx="4">
                  <c:v>18.84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A-4F09-BBF1-5949951D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18.18</c:v>
                </c:pt>
                <c:pt idx="1">
                  <c:v>19.32</c:v>
                </c:pt>
                <c:pt idx="2">
                  <c:v>21.16</c:v>
                </c:pt>
                <c:pt idx="3">
                  <c:v>22.72</c:v>
                </c:pt>
                <c:pt idx="4">
                  <c:v>24.16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A-4F09-BBF1-5949951D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8-49DD-B9E3-8CFD854E3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4.34</c:v>
                </c:pt>
                <c:pt idx="1">
                  <c:v>4.6900000000000004</c:v>
                </c:pt>
                <c:pt idx="2">
                  <c:v>4.72</c:v>
                </c:pt>
                <c:pt idx="3">
                  <c:v>5.76</c:v>
                </c:pt>
                <c:pt idx="4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8-49DD-B9E3-8CFD854E3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246.9</c:v>
                </c:pt>
                <c:pt idx="1">
                  <c:v>339.81</c:v>
                </c:pt>
                <c:pt idx="2">
                  <c:v>372.42</c:v>
                </c:pt>
                <c:pt idx="3">
                  <c:v>350.05</c:v>
                </c:pt>
                <c:pt idx="4">
                  <c:v>434.3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F-49E4-9548-CF4025496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327.77</c:v>
                </c:pt>
                <c:pt idx="1">
                  <c:v>338.02</c:v>
                </c:pt>
                <c:pt idx="2">
                  <c:v>345.94</c:v>
                </c:pt>
                <c:pt idx="3">
                  <c:v>329.7</c:v>
                </c:pt>
                <c:pt idx="4">
                  <c:v>319.99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F-49E4-9548-CF4025496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683.27</c:v>
                </c:pt>
                <c:pt idx="1">
                  <c:v>663.64</c:v>
                </c:pt>
                <c:pt idx="2">
                  <c:v>676.59</c:v>
                </c:pt>
                <c:pt idx="3">
                  <c:v>699.87</c:v>
                </c:pt>
                <c:pt idx="4">
                  <c:v>719.32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4-4FB6-A061-45A4E7F8C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397.1</c:v>
                </c:pt>
                <c:pt idx="1">
                  <c:v>379.91</c:v>
                </c:pt>
                <c:pt idx="2">
                  <c:v>386.61</c:v>
                </c:pt>
                <c:pt idx="3">
                  <c:v>381.56</c:v>
                </c:pt>
                <c:pt idx="4">
                  <c:v>365.55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4-4FB6-A061-45A4E7F8C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96.06</c:v>
                </c:pt>
                <c:pt idx="1">
                  <c:v>101.21</c:v>
                </c:pt>
                <c:pt idx="2">
                  <c:v>100.8</c:v>
                </c:pt>
                <c:pt idx="3">
                  <c:v>96.58</c:v>
                </c:pt>
                <c:pt idx="4">
                  <c:v>96.02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9-4A94-BBD1-64F24DFA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95.79</c:v>
                </c:pt>
                <c:pt idx="1">
                  <c:v>98.3</c:v>
                </c:pt>
                <c:pt idx="2">
                  <c:v>93.82</c:v>
                </c:pt>
                <c:pt idx="3">
                  <c:v>95.04</c:v>
                </c:pt>
                <c:pt idx="4">
                  <c:v>95.42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9-4A94-BBD1-64F24DFA3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154.08000000000001</c:v>
                </c:pt>
                <c:pt idx="1">
                  <c:v>153.33000000000001</c:v>
                </c:pt>
                <c:pt idx="2">
                  <c:v>153.99</c:v>
                </c:pt>
                <c:pt idx="3">
                  <c:v>161.08000000000001</c:v>
                </c:pt>
                <c:pt idx="4">
                  <c:v>162.08000000000001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A-44DD-A8CE-3F097FFCC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171.13</c:v>
                </c:pt>
                <c:pt idx="1">
                  <c:v>173.7</c:v>
                </c:pt>
                <c:pt idx="2">
                  <c:v>178.94</c:v>
                </c:pt>
                <c:pt idx="3">
                  <c:v>180.19</c:v>
                </c:pt>
                <c:pt idx="4">
                  <c:v>184.25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A-44DD-A8CE-3F097FFCC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2" sqref="B2:BZ4"/>
    </sheetView>
  </sheetViews>
  <sheetFormatPr defaultColWidth="2.625" defaultRowHeight="13.5" x14ac:dyDescent="0.15"/>
  <cols>
    <col min="1" max="1" width="2.625" customWidth="1"/>
    <col min="2" max="62" width="3.8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新潟県　五泉市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15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A5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45690</v>
      </c>
      <c r="AM8" s="44"/>
      <c r="AN8" s="44"/>
      <c r="AO8" s="44"/>
      <c r="AP8" s="44"/>
      <c r="AQ8" s="44"/>
      <c r="AR8" s="44"/>
      <c r="AS8" s="44"/>
      <c r="AT8" s="45">
        <f>データ!$S$6</f>
        <v>351.91</v>
      </c>
      <c r="AU8" s="46"/>
      <c r="AV8" s="46"/>
      <c r="AW8" s="46"/>
      <c r="AX8" s="46"/>
      <c r="AY8" s="46"/>
      <c r="AZ8" s="46"/>
      <c r="BA8" s="46"/>
      <c r="BB8" s="47">
        <f>データ!$T$6</f>
        <v>129.83000000000001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15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60.81</v>
      </c>
      <c r="J10" s="46"/>
      <c r="K10" s="46"/>
      <c r="L10" s="46"/>
      <c r="M10" s="46"/>
      <c r="N10" s="46"/>
      <c r="O10" s="80"/>
      <c r="P10" s="47">
        <f>データ!$P$6</f>
        <v>99.68</v>
      </c>
      <c r="Q10" s="47"/>
      <c r="R10" s="47"/>
      <c r="S10" s="47"/>
      <c r="T10" s="47"/>
      <c r="U10" s="47"/>
      <c r="V10" s="47"/>
      <c r="W10" s="44">
        <f>データ!$Q$6</f>
        <v>2893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45130</v>
      </c>
      <c r="AM10" s="44"/>
      <c r="AN10" s="44"/>
      <c r="AO10" s="44"/>
      <c r="AP10" s="44"/>
      <c r="AQ10" s="44"/>
      <c r="AR10" s="44"/>
      <c r="AS10" s="44"/>
      <c r="AT10" s="45">
        <f>データ!$V$6</f>
        <v>195.1</v>
      </c>
      <c r="AU10" s="46"/>
      <c r="AV10" s="46"/>
      <c r="AW10" s="46"/>
      <c r="AX10" s="46"/>
      <c r="AY10" s="46"/>
      <c r="AZ10" s="46"/>
      <c r="BA10" s="46"/>
      <c r="BB10" s="47">
        <f>データ!$W$6</f>
        <v>231.32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15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15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81" t="s">
        <v>110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81" t="s">
        <v>111</v>
      </c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83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81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83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81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83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81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83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81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83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81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83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81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83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81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83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81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83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81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83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81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83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81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83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81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83"/>
    </row>
    <row r="60" spans="1:78" ht="13.5" customHeight="1" x14ac:dyDescent="0.15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81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83"/>
    </row>
    <row r="61" spans="1:78" ht="13.5" customHeight="1" x14ac:dyDescent="0.15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81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3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81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3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81"/>
      <c r="BM63" s="82"/>
      <c r="BN63" s="82"/>
      <c r="BO63" s="82"/>
      <c r="BP63" s="82"/>
      <c r="BQ63" s="82"/>
      <c r="BR63" s="82"/>
      <c r="BS63" s="82"/>
      <c r="BT63" s="82"/>
      <c r="BU63" s="82"/>
      <c r="BV63" s="82"/>
      <c r="BW63" s="82"/>
      <c r="BX63" s="82"/>
      <c r="BY63" s="82"/>
      <c r="BZ63" s="8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112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f4UoHhwjTeKsIRdI4lfNxWKVoCOrhbB2rzQN8oFYZiSD5ZHeK9ocf2CSiN/vDVFaxqlc0bzpEOX5wFwoo6g/Sg==" saltValue="0/ON69KFtI3Pm7yBMosyDw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topLeftCell="DO1" workbookViewId="0">
      <selection activeCell="DS7" sqref="DS7"/>
    </sheetView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5" t="s">
        <v>50</v>
      </c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7"/>
      <c r="X3" s="91" t="s">
        <v>51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52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8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84" t="s">
        <v>54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55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56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57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58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59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60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61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62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63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64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152188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新潟県　五泉市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A5</v>
      </c>
      <c r="M6" s="20" t="str">
        <f t="shared" si="3"/>
        <v>非設置</v>
      </c>
      <c r="N6" s="21" t="str">
        <f t="shared" si="3"/>
        <v>-</v>
      </c>
      <c r="O6" s="21">
        <f t="shared" si="3"/>
        <v>60.81</v>
      </c>
      <c r="P6" s="21">
        <f t="shared" si="3"/>
        <v>99.68</v>
      </c>
      <c r="Q6" s="21">
        <f t="shared" si="3"/>
        <v>2893</v>
      </c>
      <c r="R6" s="21">
        <f t="shared" si="3"/>
        <v>45690</v>
      </c>
      <c r="S6" s="21">
        <f t="shared" si="3"/>
        <v>351.91</v>
      </c>
      <c r="T6" s="21">
        <f t="shared" si="3"/>
        <v>129.83000000000001</v>
      </c>
      <c r="U6" s="21">
        <f t="shared" si="3"/>
        <v>45130</v>
      </c>
      <c r="V6" s="21">
        <f t="shared" si="3"/>
        <v>195.1</v>
      </c>
      <c r="W6" s="21">
        <f t="shared" si="3"/>
        <v>231.32</v>
      </c>
      <c r="X6" s="22">
        <f>IF(X7="",NA(),X7)</f>
        <v>97.03</v>
      </c>
      <c r="Y6" s="22">
        <f t="shared" ref="Y6:AG6" si="4">IF(Y7="",NA(),Y7)</f>
        <v>101.68</v>
      </c>
      <c r="Z6" s="22">
        <f t="shared" si="4"/>
        <v>101.36</v>
      </c>
      <c r="AA6" s="22">
        <f t="shared" si="4"/>
        <v>101.56</v>
      </c>
      <c r="AB6" s="22">
        <f t="shared" si="4"/>
        <v>99.73</v>
      </c>
      <c r="AC6" s="22">
        <f t="shared" si="4"/>
        <v>108.83</v>
      </c>
      <c r="AD6" s="22">
        <f t="shared" si="4"/>
        <v>109.23</v>
      </c>
      <c r="AE6" s="22">
        <f t="shared" si="4"/>
        <v>108.04</v>
      </c>
      <c r="AF6" s="22">
        <f t="shared" si="4"/>
        <v>107.49</v>
      </c>
      <c r="AG6" s="22">
        <f t="shared" si="4"/>
        <v>107.15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4.34</v>
      </c>
      <c r="AO6" s="22">
        <f t="shared" si="5"/>
        <v>4.6900000000000004</v>
      </c>
      <c r="AP6" s="22">
        <f t="shared" si="5"/>
        <v>4.72</v>
      </c>
      <c r="AQ6" s="22">
        <f t="shared" si="5"/>
        <v>5.76</v>
      </c>
      <c r="AR6" s="22">
        <f t="shared" si="5"/>
        <v>4.74</v>
      </c>
      <c r="AS6" s="21" t="str">
        <f>IF(AS7="","",IF(AS7="-","【-】","【"&amp;SUBSTITUTE(TEXT(AS7,"#,##0.00"),"-","△")&amp;"】"))</f>
        <v>【1.61】</v>
      </c>
      <c r="AT6" s="22">
        <f>IF(AT7="",NA(),AT7)</f>
        <v>246.9</v>
      </c>
      <c r="AU6" s="22">
        <f t="shared" ref="AU6:BC6" si="6">IF(AU7="",NA(),AU7)</f>
        <v>339.81</v>
      </c>
      <c r="AV6" s="22">
        <f t="shared" si="6"/>
        <v>372.42</v>
      </c>
      <c r="AW6" s="22">
        <f t="shared" si="6"/>
        <v>350.05</v>
      </c>
      <c r="AX6" s="22">
        <f t="shared" si="6"/>
        <v>434.3</v>
      </c>
      <c r="AY6" s="22">
        <f t="shared" si="6"/>
        <v>327.77</v>
      </c>
      <c r="AZ6" s="22">
        <f t="shared" si="6"/>
        <v>338.02</v>
      </c>
      <c r="BA6" s="22">
        <f t="shared" si="6"/>
        <v>345.94</v>
      </c>
      <c r="BB6" s="22">
        <f t="shared" si="6"/>
        <v>329.7</v>
      </c>
      <c r="BC6" s="22">
        <f t="shared" si="6"/>
        <v>319.99</v>
      </c>
      <c r="BD6" s="21" t="str">
        <f>IF(BD7="","",IF(BD7="-","【-】","【"&amp;SUBSTITUTE(TEXT(BD7,"#,##0.00"),"-","△")&amp;"】"))</f>
        <v>【239.69】</v>
      </c>
      <c r="BE6" s="22">
        <f>IF(BE7="",NA(),BE7)</f>
        <v>683.27</v>
      </c>
      <c r="BF6" s="22">
        <f t="shared" ref="BF6:BN6" si="7">IF(BF7="",NA(),BF7)</f>
        <v>663.64</v>
      </c>
      <c r="BG6" s="22">
        <f t="shared" si="7"/>
        <v>676.59</v>
      </c>
      <c r="BH6" s="22">
        <f t="shared" si="7"/>
        <v>699.87</v>
      </c>
      <c r="BI6" s="22">
        <f t="shared" si="7"/>
        <v>719.32</v>
      </c>
      <c r="BJ6" s="22">
        <f t="shared" si="7"/>
        <v>397.1</v>
      </c>
      <c r="BK6" s="22">
        <f t="shared" si="7"/>
        <v>379.91</v>
      </c>
      <c r="BL6" s="22">
        <f t="shared" si="7"/>
        <v>386.61</v>
      </c>
      <c r="BM6" s="22">
        <f t="shared" si="7"/>
        <v>381.56</v>
      </c>
      <c r="BN6" s="22">
        <f t="shared" si="7"/>
        <v>365.55</v>
      </c>
      <c r="BO6" s="21" t="str">
        <f>IF(BO7="","",IF(BO7="-","【-】","【"&amp;SUBSTITUTE(TEXT(BO7,"#,##0.00"),"-","△")&amp;"】"))</f>
        <v>【264.86】</v>
      </c>
      <c r="BP6" s="22">
        <f>IF(BP7="",NA(),BP7)</f>
        <v>96.06</v>
      </c>
      <c r="BQ6" s="22">
        <f t="shared" ref="BQ6:BY6" si="8">IF(BQ7="",NA(),BQ7)</f>
        <v>101.21</v>
      </c>
      <c r="BR6" s="22">
        <f t="shared" si="8"/>
        <v>100.8</v>
      </c>
      <c r="BS6" s="22">
        <f t="shared" si="8"/>
        <v>96.58</v>
      </c>
      <c r="BT6" s="22">
        <f t="shared" si="8"/>
        <v>96.02</v>
      </c>
      <c r="BU6" s="22">
        <f t="shared" si="8"/>
        <v>95.79</v>
      </c>
      <c r="BV6" s="22">
        <f t="shared" si="8"/>
        <v>98.3</v>
      </c>
      <c r="BW6" s="22">
        <f t="shared" si="8"/>
        <v>93.82</v>
      </c>
      <c r="BX6" s="22">
        <f t="shared" si="8"/>
        <v>95.04</v>
      </c>
      <c r="BY6" s="22">
        <f t="shared" si="8"/>
        <v>95.42</v>
      </c>
      <c r="BZ6" s="21" t="str">
        <f>IF(BZ7="","",IF(BZ7="-","【-】","【"&amp;SUBSTITUTE(TEXT(BZ7,"#,##0.00"),"-","△")&amp;"】"))</f>
        <v>【97.59】</v>
      </c>
      <c r="CA6" s="22">
        <f>IF(CA7="",NA(),CA7)</f>
        <v>154.08000000000001</v>
      </c>
      <c r="CB6" s="22">
        <f t="shared" ref="CB6:CJ6" si="9">IF(CB7="",NA(),CB7)</f>
        <v>153.33000000000001</v>
      </c>
      <c r="CC6" s="22">
        <f t="shared" si="9"/>
        <v>153.99</v>
      </c>
      <c r="CD6" s="22">
        <f t="shared" si="9"/>
        <v>161.08000000000001</v>
      </c>
      <c r="CE6" s="22">
        <f t="shared" si="9"/>
        <v>162.08000000000001</v>
      </c>
      <c r="CF6" s="22">
        <f t="shared" si="9"/>
        <v>171.13</v>
      </c>
      <c r="CG6" s="22">
        <f t="shared" si="9"/>
        <v>173.7</v>
      </c>
      <c r="CH6" s="22">
        <f t="shared" si="9"/>
        <v>178.94</v>
      </c>
      <c r="CI6" s="22">
        <f t="shared" si="9"/>
        <v>180.19</v>
      </c>
      <c r="CJ6" s="22">
        <f t="shared" si="9"/>
        <v>184.25</v>
      </c>
      <c r="CK6" s="21" t="str">
        <f>IF(CK7="","",IF(CK7="-","【-】","【"&amp;SUBSTITUTE(TEXT(CK7,"#,##0.00"),"-","△")&amp;"】"))</f>
        <v>【181.66】</v>
      </c>
      <c r="CL6" s="22">
        <f>IF(CL7="",NA(),CL7)</f>
        <v>39.770000000000003</v>
      </c>
      <c r="CM6" s="22">
        <f t="shared" ref="CM6:CU6" si="10">IF(CM7="",NA(),CM7)</f>
        <v>39.17</v>
      </c>
      <c r="CN6" s="22">
        <f t="shared" si="10"/>
        <v>38.14</v>
      </c>
      <c r="CO6" s="22">
        <f t="shared" si="10"/>
        <v>37.46</v>
      </c>
      <c r="CP6" s="22">
        <f t="shared" si="10"/>
        <v>48.77</v>
      </c>
      <c r="CQ6" s="22">
        <f t="shared" si="10"/>
        <v>60.12</v>
      </c>
      <c r="CR6" s="22">
        <f t="shared" si="10"/>
        <v>60.34</v>
      </c>
      <c r="CS6" s="22">
        <f t="shared" si="10"/>
        <v>59.54</v>
      </c>
      <c r="CT6" s="22">
        <f t="shared" si="10"/>
        <v>59.26</v>
      </c>
      <c r="CU6" s="22">
        <f t="shared" si="10"/>
        <v>60.44</v>
      </c>
      <c r="CV6" s="21" t="str">
        <f>IF(CV7="","",IF(CV7="-","【-】","【"&amp;SUBSTITUTE(TEXT(CV7,"#,##0.00"),"-","△")&amp;"】"))</f>
        <v>【60.21】</v>
      </c>
      <c r="CW6" s="22">
        <f>IF(CW7="",NA(),CW7)</f>
        <v>89.2</v>
      </c>
      <c r="CX6" s="22">
        <f t="shared" ref="CX6:DF6" si="11">IF(CX7="",NA(),CX7)</f>
        <v>89.92</v>
      </c>
      <c r="CY6" s="22">
        <f t="shared" si="11"/>
        <v>90</v>
      </c>
      <c r="CZ6" s="22">
        <f t="shared" si="11"/>
        <v>89.82</v>
      </c>
      <c r="DA6" s="22">
        <f t="shared" si="11"/>
        <v>90.02</v>
      </c>
      <c r="DB6" s="22">
        <f t="shared" si="11"/>
        <v>84.24</v>
      </c>
      <c r="DC6" s="22">
        <f t="shared" si="11"/>
        <v>84.19</v>
      </c>
      <c r="DD6" s="22">
        <f t="shared" si="11"/>
        <v>83.93</v>
      </c>
      <c r="DE6" s="22">
        <f t="shared" si="11"/>
        <v>83.84</v>
      </c>
      <c r="DF6" s="22">
        <f t="shared" si="11"/>
        <v>83.39</v>
      </c>
      <c r="DG6" s="21" t="str">
        <f>IF(DG7="","",IF(DG7="-","【-】","【"&amp;SUBSTITUTE(TEXT(DG7,"#,##0.00"),"-","△")&amp;"】"))</f>
        <v>【89.21】</v>
      </c>
      <c r="DH6" s="22">
        <f>IF(DH7="",NA(),DH7)</f>
        <v>38.64</v>
      </c>
      <c r="DI6" s="22">
        <f t="shared" ref="DI6:DQ6" si="12">IF(DI7="",NA(),DI7)</f>
        <v>40</v>
      </c>
      <c r="DJ6" s="22">
        <f t="shared" si="12"/>
        <v>41.44</v>
      </c>
      <c r="DK6" s="22">
        <f t="shared" si="12"/>
        <v>43.25</v>
      </c>
      <c r="DL6" s="22">
        <f t="shared" si="12"/>
        <v>44.35</v>
      </c>
      <c r="DM6" s="22">
        <f t="shared" si="12"/>
        <v>48.83</v>
      </c>
      <c r="DN6" s="22">
        <f t="shared" si="12"/>
        <v>49.96</v>
      </c>
      <c r="DO6" s="22">
        <f t="shared" si="12"/>
        <v>50.82</v>
      </c>
      <c r="DP6" s="22">
        <f t="shared" si="12"/>
        <v>51.82</v>
      </c>
      <c r="DQ6" s="22">
        <f t="shared" si="12"/>
        <v>52.53</v>
      </c>
      <c r="DR6" s="21" t="str">
        <f>IF(DR7="","",IF(DR7="-","【-】","【"&amp;SUBSTITUTE(TEXT(DR7,"#,##0.00"),"-","△")&amp;"】"))</f>
        <v>【52.41】</v>
      </c>
      <c r="DS6" s="22">
        <f>IF(DS7="",NA(),DS7)</f>
        <v>16.89</v>
      </c>
      <c r="DT6" s="22">
        <f t="shared" ref="DT6:EB6" si="13">IF(DT7="",NA(),DT7)</f>
        <v>16.46</v>
      </c>
      <c r="DU6" s="22">
        <f t="shared" si="13"/>
        <v>16.7</v>
      </c>
      <c r="DV6" s="22">
        <f t="shared" si="13"/>
        <v>17.43</v>
      </c>
      <c r="DW6" s="22">
        <f t="shared" si="13"/>
        <v>18.84</v>
      </c>
      <c r="DX6" s="22">
        <f t="shared" si="13"/>
        <v>18.18</v>
      </c>
      <c r="DY6" s="22">
        <f t="shared" si="13"/>
        <v>19.32</v>
      </c>
      <c r="DZ6" s="22">
        <f t="shared" si="13"/>
        <v>21.16</v>
      </c>
      <c r="EA6" s="22">
        <f t="shared" si="13"/>
        <v>22.72</v>
      </c>
      <c r="EB6" s="22">
        <f t="shared" si="13"/>
        <v>24.16</v>
      </c>
      <c r="EC6" s="21" t="str">
        <f>IF(EC7="","",IF(EC7="-","【-】","【"&amp;SUBSTITUTE(TEXT(EC7,"#,##0.00"),"-","△")&amp;"】"))</f>
        <v>【26.78】</v>
      </c>
      <c r="ED6" s="22">
        <f>IF(ED7="",NA(),ED7)</f>
        <v>11.97</v>
      </c>
      <c r="EE6" s="22">
        <f t="shared" ref="EE6:EM6" si="14">IF(EE7="",NA(),EE7)</f>
        <v>0.55000000000000004</v>
      </c>
      <c r="EF6" s="22">
        <f t="shared" si="14"/>
        <v>0.23</v>
      </c>
      <c r="EG6" s="22">
        <f t="shared" si="14"/>
        <v>0.11</v>
      </c>
      <c r="EH6" s="22">
        <f t="shared" si="14"/>
        <v>0.34</v>
      </c>
      <c r="EI6" s="22">
        <f t="shared" si="14"/>
        <v>0.56999999999999995</v>
      </c>
      <c r="EJ6" s="22">
        <f t="shared" si="14"/>
        <v>0.52</v>
      </c>
      <c r="EK6" s="22">
        <f t="shared" si="14"/>
        <v>0.48</v>
      </c>
      <c r="EL6" s="22">
        <f t="shared" si="14"/>
        <v>0.48</v>
      </c>
      <c r="EM6" s="22">
        <f t="shared" si="14"/>
        <v>0.46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15">
      <c r="A7" s="15"/>
      <c r="B7" s="24">
        <v>2024</v>
      </c>
      <c r="C7" s="24">
        <v>152188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60.81</v>
      </c>
      <c r="P7" s="25">
        <v>99.68</v>
      </c>
      <c r="Q7" s="25">
        <v>2893</v>
      </c>
      <c r="R7" s="25">
        <v>45690</v>
      </c>
      <c r="S7" s="25">
        <v>351.91</v>
      </c>
      <c r="T7" s="25">
        <v>129.83000000000001</v>
      </c>
      <c r="U7" s="25">
        <v>45130</v>
      </c>
      <c r="V7" s="25">
        <v>195.1</v>
      </c>
      <c r="W7" s="25">
        <v>231.32</v>
      </c>
      <c r="X7" s="25">
        <v>97.03</v>
      </c>
      <c r="Y7" s="25">
        <v>101.68</v>
      </c>
      <c r="Z7" s="25">
        <v>101.36</v>
      </c>
      <c r="AA7" s="25">
        <v>101.56</v>
      </c>
      <c r="AB7" s="25">
        <v>99.73</v>
      </c>
      <c r="AC7" s="25">
        <v>108.83</v>
      </c>
      <c r="AD7" s="25">
        <v>109.23</v>
      </c>
      <c r="AE7" s="25">
        <v>108.04</v>
      </c>
      <c r="AF7" s="25">
        <v>107.49</v>
      </c>
      <c r="AG7" s="25">
        <v>107.15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4.34</v>
      </c>
      <c r="AO7" s="25">
        <v>4.6900000000000004</v>
      </c>
      <c r="AP7" s="25">
        <v>4.72</v>
      </c>
      <c r="AQ7" s="25">
        <v>5.76</v>
      </c>
      <c r="AR7" s="25">
        <v>4.74</v>
      </c>
      <c r="AS7" s="25">
        <v>1.61</v>
      </c>
      <c r="AT7" s="25">
        <v>246.9</v>
      </c>
      <c r="AU7" s="25">
        <v>339.81</v>
      </c>
      <c r="AV7" s="25">
        <v>372.42</v>
      </c>
      <c r="AW7" s="25">
        <v>350.05</v>
      </c>
      <c r="AX7" s="25">
        <v>434.3</v>
      </c>
      <c r="AY7" s="25">
        <v>327.77</v>
      </c>
      <c r="AZ7" s="25">
        <v>338.02</v>
      </c>
      <c r="BA7" s="25">
        <v>345.94</v>
      </c>
      <c r="BB7" s="25">
        <v>329.7</v>
      </c>
      <c r="BC7" s="25">
        <v>319.99</v>
      </c>
      <c r="BD7" s="25">
        <v>239.69</v>
      </c>
      <c r="BE7" s="25">
        <v>683.27</v>
      </c>
      <c r="BF7" s="25">
        <v>663.64</v>
      </c>
      <c r="BG7" s="25">
        <v>676.59</v>
      </c>
      <c r="BH7" s="25">
        <v>699.87</v>
      </c>
      <c r="BI7" s="25">
        <v>719.32</v>
      </c>
      <c r="BJ7" s="25">
        <v>397.1</v>
      </c>
      <c r="BK7" s="25">
        <v>379.91</v>
      </c>
      <c r="BL7" s="25">
        <v>386.61</v>
      </c>
      <c r="BM7" s="25">
        <v>381.56</v>
      </c>
      <c r="BN7" s="25">
        <v>365.55</v>
      </c>
      <c r="BO7" s="25">
        <v>264.86</v>
      </c>
      <c r="BP7" s="25">
        <v>96.06</v>
      </c>
      <c r="BQ7" s="25">
        <v>101.21</v>
      </c>
      <c r="BR7" s="25">
        <v>100.8</v>
      </c>
      <c r="BS7" s="25">
        <v>96.58</v>
      </c>
      <c r="BT7" s="25">
        <v>96.02</v>
      </c>
      <c r="BU7" s="25">
        <v>95.79</v>
      </c>
      <c r="BV7" s="25">
        <v>98.3</v>
      </c>
      <c r="BW7" s="25">
        <v>93.82</v>
      </c>
      <c r="BX7" s="25">
        <v>95.04</v>
      </c>
      <c r="BY7" s="25">
        <v>95.42</v>
      </c>
      <c r="BZ7" s="25">
        <v>97.59</v>
      </c>
      <c r="CA7" s="25">
        <v>154.08000000000001</v>
      </c>
      <c r="CB7" s="25">
        <v>153.33000000000001</v>
      </c>
      <c r="CC7" s="25">
        <v>153.99</v>
      </c>
      <c r="CD7" s="25">
        <v>161.08000000000001</v>
      </c>
      <c r="CE7" s="25">
        <v>162.08000000000001</v>
      </c>
      <c r="CF7" s="25">
        <v>171.13</v>
      </c>
      <c r="CG7" s="25">
        <v>173.7</v>
      </c>
      <c r="CH7" s="25">
        <v>178.94</v>
      </c>
      <c r="CI7" s="25">
        <v>180.19</v>
      </c>
      <c r="CJ7" s="25">
        <v>184.25</v>
      </c>
      <c r="CK7" s="25">
        <v>181.66</v>
      </c>
      <c r="CL7" s="25">
        <v>39.770000000000003</v>
      </c>
      <c r="CM7" s="25">
        <v>39.17</v>
      </c>
      <c r="CN7" s="25">
        <v>38.14</v>
      </c>
      <c r="CO7" s="25">
        <v>37.46</v>
      </c>
      <c r="CP7" s="25">
        <v>48.77</v>
      </c>
      <c r="CQ7" s="25">
        <v>60.12</v>
      </c>
      <c r="CR7" s="25">
        <v>60.34</v>
      </c>
      <c r="CS7" s="25">
        <v>59.54</v>
      </c>
      <c r="CT7" s="25">
        <v>59.26</v>
      </c>
      <c r="CU7" s="25">
        <v>60.44</v>
      </c>
      <c r="CV7" s="25">
        <v>60.21</v>
      </c>
      <c r="CW7" s="25">
        <v>89.2</v>
      </c>
      <c r="CX7" s="25">
        <v>89.92</v>
      </c>
      <c r="CY7" s="25">
        <v>90</v>
      </c>
      <c r="CZ7" s="25">
        <v>89.82</v>
      </c>
      <c r="DA7" s="25">
        <v>90.02</v>
      </c>
      <c r="DB7" s="25">
        <v>84.24</v>
      </c>
      <c r="DC7" s="25">
        <v>84.19</v>
      </c>
      <c r="DD7" s="25">
        <v>83.93</v>
      </c>
      <c r="DE7" s="25">
        <v>83.84</v>
      </c>
      <c r="DF7" s="25">
        <v>83.39</v>
      </c>
      <c r="DG7" s="25">
        <v>89.21</v>
      </c>
      <c r="DH7" s="25">
        <v>38.64</v>
      </c>
      <c r="DI7" s="25">
        <v>40</v>
      </c>
      <c r="DJ7" s="25">
        <v>41.44</v>
      </c>
      <c r="DK7" s="25">
        <v>43.25</v>
      </c>
      <c r="DL7" s="25">
        <v>44.35</v>
      </c>
      <c r="DM7" s="25">
        <v>48.83</v>
      </c>
      <c r="DN7" s="25">
        <v>49.96</v>
      </c>
      <c r="DO7" s="25">
        <v>50.82</v>
      </c>
      <c r="DP7" s="25">
        <v>51.82</v>
      </c>
      <c r="DQ7" s="25">
        <v>52.53</v>
      </c>
      <c r="DR7" s="25">
        <v>52.41</v>
      </c>
      <c r="DS7" s="25">
        <v>16.89</v>
      </c>
      <c r="DT7" s="25">
        <v>16.46</v>
      </c>
      <c r="DU7" s="25">
        <v>16.7</v>
      </c>
      <c r="DV7" s="25">
        <v>17.43</v>
      </c>
      <c r="DW7" s="25">
        <v>18.84</v>
      </c>
      <c r="DX7" s="25">
        <v>18.18</v>
      </c>
      <c r="DY7" s="25">
        <v>19.32</v>
      </c>
      <c r="DZ7" s="25">
        <v>21.16</v>
      </c>
      <c r="EA7" s="25">
        <v>22.72</v>
      </c>
      <c r="EB7" s="25">
        <v>24.16</v>
      </c>
      <c r="EC7" s="25">
        <v>26.78</v>
      </c>
      <c r="ED7" s="25">
        <v>11.97</v>
      </c>
      <c r="EE7" s="25">
        <v>0.55000000000000004</v>
      </c>
      <c r="EF7" s="25">
        <v>0.23</v>
      </c>
      <c r="EG7" s="25">
        <v>0.11</v>
      </c>
      <c r="EH7" s="25">
        <v>0.34</v>
      </c>
      <c r="EI7" s="25">
        <v>0.56999999999999995</v>
      </c>
      <c r="EJ7" s="25">
        <v>0.52</v>
      </c>
      <c r="EK7" s="25">
        <v>0.48</v>
      </c>
      <c r="EL7" s="25">
        <v>0.48</v>
      </c>
      <c r="EM7" s="25">
        <v>0.46</v>
      </c>
      <c r="EN7" s="25">
        <v>0.59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107</v>
      </c>
      <c r="E13" t="s">
        <v>107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JWS25152</cp:lastModifiedBy>
  <cp:lastPrinted>2026-02-19T02:42:54Z</cp:lastPrinted>
  <dcterms:modified xsi:type="dcterms:W3CDTF">2026-03-09T01:01:02Z</dcterms:modified>
</cp:coreProperties>
</file>