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Users\JWS23059\Desktop\20240117公営企業に係る経営比較分析表（令和４年度）の分析等について\14_五泉市\【経営比較分析表】2022_152188_46_010\"/>
    </mc:Choice>
  </mc:AlternateContent>
  <xr:revisionPtr revIDLastSave="0" documentId="13_ncr:1_{8F0BAE0B-7A5B-48AC-8AC1-B9AF22D04B29}" xr6:coauthVersionLast="47" xr6:coauthVersionMax="47" xr10:uidLastSave="{00000000-0000-0000-0000-000000000000}"/>
  <workbookProtection workbookAlgorithmName="SHA-512" workbookHashValue="2kDqq+IkjlgnVzS+uLDn/Uoem8HUwQPpb+KxAkbO2MxIrni678Nnm2rGyp9rePxu5hNwLNgR1insWhe9mzjfjg==" workbookSaltValue="DZuEOdmoH+YTTvLDvYoIxw==" workbookSpinCount="100000" lockStructure="1"/>
  <bookViews>
    <workbookView xWindow="-12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H85" i="4"/>
  <c r="G85" i="4"/>
  <c r="BB10" i="4"/>
  <c r="AT10" i="4"/>
  <c r="I10" i="4"/>
  <c r="BB8" i="4"/>
  <c r="AT8" i="4"/>
  <c r="AL8" i="4"/>
  <c r="AD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<sst xmlns="http://schemas.openxmlformats.org/spreadsheetml/2006/main" count="228" uniqueCount="114">
  <si>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</si>
  <si>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</si>
  <si>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</si>
  <si>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</si>
  <si>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</si>
  <si>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</si>
  <si>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</si>
  <si>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</si>
  <si>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</si>
  <si>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</si>
  <si>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</si>
  <si>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</si>
  <si>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</si>
  <si>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</si>
  <si>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</si>
  <si>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</si>
  <si>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</si>
  <si>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</si>
  <si>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</si>
  <si>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</si>
  <si>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</si>
  <si>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</si>
  <si>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</si>
  <si>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</si>
  <si>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</si>
  <si>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</si>
  <si>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</si>
  <si>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</si>
  <si>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</si>
  <si>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</si>
  <si>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</si>
  <si>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</si>
  <si>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</si>
  <si>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</si>
  <si>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</si>
  <si>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</si>
  <si>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</si>
  <si>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</si>
  <si>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</si>
  <si>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</si>
  <si>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</si>
  <si>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</si>
  <si>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</si>
  <si>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</si>
  <si>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</si>
  <si>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</si>
  <si>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</si>
  <si>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</si>
  <si>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</si>
  <si>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</si>
  <si>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</si>
  <si>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</si>
  <si>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</si>
  <si>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</si>
  <si>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</si>
  <si>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</si>
  <si>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</si>
  <si>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</si>
  <si>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</si>
  <si>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</si>
  <si>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</si>
  <si>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</si>
  <si>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</si>
  <si>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</si>
  <si>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</si>
  <si>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</si>
  <si>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</si>
  <si>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</si>
  <si>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</si>
  <si>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</si>
  <si>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</si>
  <si>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</si>
  <si>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</si>
  <si>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</si>
  <si>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</si>
  <si>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</si>
  <si>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</si>
  <si>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</si>
  <si>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</si>
  <si>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</si>
  <si>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</si>
  <si>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</si>
  <si>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</si>
  <si>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</si>
  <si>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</si>
  <si>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</si>
  <si>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</si>
  <si>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</si>
  <si>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</si>
  <si>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</si>
  <si>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</si>
  <si>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</si>
  <si>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</si>
  <si>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</si>
  <si>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</si>
  <si>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</si>
  <si>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</si>
  <si>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</si>
  <si>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</si>
  <si>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</si>
  <si>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</si>
  <si>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</si>
  <si>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</si>
  <si>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</si>
  <si>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</si>
  <si>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</si>
  <si>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</si>
  <si>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</si>
  <si>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</si>
  <si>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</si>
  <si>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</si>
  <si>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人口減少に伴う料金収入の減少や節水型機器の普及により給水収益が減少傾向にある。厳しい財政状況にあり、一層の経費の節減に努め、健全経営を堅持していく必要がある。
また、管路の老朽化対策や耐震化による更新需要も増大するため、経営戦略を踏まえながら施設整備を進めていく必要がある。</t>
    <phoneticPr fontId="4"/>
  </si>
  <si>
    <t>①有形固定資産減価償却率は、横ばいであり、大きな変化は見られないが、類似団体の平均以下であり注視が必要である。②管路経年化率は、上昇傾向が続いており、管路の更新工事を進めているが、老朽化の進行に追いついていない。
③管路更新率は、令和2年度に資産台帳の精査・見直ししたため変動が大きくなったが、今後、健全経営を堅持しつつ計画的な施設更新を行う必要がある。</t>
    <rPh sb="34" eb="38">
      <t>ルイジダンタイ</t>
    </rPh>
    <rPh sb="39" eb="43">
      <t>ヘイキンイカ</t>
    </rPh>
    <rPh sb="46" eb="48">
      <t>チュウシ</t>
    </rPh>
    <rPh sb="49" eb="51">
      <t>ヒツヨウ</t>
    </rPh>
    <rPh sb="147" eb="149">
      <t>コンゴ</t>
    </rPh>
    <rPh sb="150" eb="154">
      <t>ケンゼンケイエイ</t>
    </rPh>
    <rPh sb="155" eb="157">
      <t>ケンジ</t>
    </rPh>
    <rPh sb="160" eb="163">
      <t>ケイカクテキ</t>
    </rPh>
    <rPh sb="164" eb="168">
      <t>シセツコウシン</t>
    </rPh>
    <rPh sb="169" eb="170">
      <t>オコナ</t>
    </rPh>
    <rPh sb="171" eb="173">
      <t>ヒツヨウ</t>
    </rPh>
    <phoneticPr fontId="4"/>
  </si>
  <si>
    <t>①経常収支比率は、令和2年度に新型コロナウイルスに対する経済対策として、基本料金の軽減措置を実施したため100％を下回ったが、それ以外の年度では100％を上回り営業利益の確保ができている。
しかし、人口減少の影響で収益が減少しているため費用削減に取り組まなければならない。
③流動比率は、各年度において、100％を大きく超えており、短期的な支払いについて問題はない状態である。
④企業債残高対給水収益比率は、簡易水道統合に伴う企業債の増加により令和元年度に上昇した。また、人口減少の影響で給水収益が減少していることにより増加傾向にあり、注視する必要がある。
⑤料金回収率は、下落傾向にあったが近年は横ばいとなっている。また、割合は100％を超えており、給水に係る費用は給水収益で賄えているが、引き続き料金収入の確保に取り組んでいく必要がある。
⑥給水原価は、類似団体の平均を下回っているものの、年々上昇しており、投資の効率化や維持管理費費の更なる削減に取り組まなければならない。
⑦施設利用率は、簡易水道統合に伴い施設数が増加している半面、給水人口が減少しているため低下しており、施設の統廃合など検討する必要がある。
⑧有収率は、類似団体の平均を大きく上回っており、高い水準で維持しており、効率的な施設稼働ができている。</t>
    <rPh sb="99" eb="103">
      <t>ジンコウゲンショウ</t>
    </rPh>
    <rPh sb="104" eb="106">
      <t>エイキョウ</t>
    </rPh>
    <rPh sb="110" eb="112">
      <t>ゲンショウ</t>
    </rPh>
    <rPh sb="118" eb="122">
      <t>ヒヨウサクゲン</t>
    </rPh>
    <rPh sb="123" eb="124">
      <t>ト</t>
    </rPh>
    <rPh sb="125" eb="126">
      <t>ク</t>
    </rPh>
    <rPh sb="157" eb="158">
      <t>オオ</t>
    </rPh>
    <rPh sb="160" eb="161">
      <t>コ</t>
    </rPh>
    <rPh sb="166" eb="169">
      <t>タンキテキ</t>
    </rPh>
    <rPh sb="170" eb="172">
      <t>シハラ</t>
    </rPh>
    <rPh sb="177" eb="179">
      <t>モンダイ</t>
    </rPh>
    <rPh sb="182" eb="184">
      <t>ジョウタイ</t>
    </rPh>
    <rPh sb="222" eb="227">
      <t>レイワガンネンド</t>
    </rPh>
    <rPh sb="236" eb="240">
      <t>ジンコウゲンショウ</t>
    </rPh>
    <rPh sb="241" eb="243">
      <t>エイキョウ</t>
    </rPh>
    <rPh sb="260" eb="264">
      <t>ゾウカケイコウ</t>
    </rPh>
    <rPh sb="268" eb="270">
      <t>チュウシ</t>
    </rPh>
    <rPh sb="272" eb="274">
      <t>ヒツヨウ</t>
    </rPh>
    <rPh sb="296" eb="298">
      <t>キンネン</t>
    </rPh>
    <rPh sb="299" eb="300">
      <t>ヨコ</t>
    </rPh>
    <rPh sb="312" eb="314">
      <t>ワリアイ</t>
    </rPh>
    <rPh sb="365" eb="367">
      <t>ヒツヨウ</t>
    </rPh>
    <rPh sb="406" eb="408">
      <t>トウシ</t>
    </rPh>
    <rPh sb="409" eb="412">
      <t>コウリツカ</t>
    </rPh>
    <rPh sb="413" eb="419">
      <t>イジカンリヒヒ</t>
    </rPh>
    <rPh sb="420" eb="421">
      <t>サラ</t>
    </rPh>
    <rPh sb="423" eb="425">
      <t>サクゲン</t>
    </rPh>
    <rPh sb="426" eb="427">
      <t>ト</t>
    </rPh>
    <rPh sb="428" eb="429">
      <t>ク</t>
    </rPh>
    <rPh sb="515" eb="519">
      <t>ルイジダンタイ</t>
    </rPh>
    <rPh sb="520" eb="522">
      <t>ヘイキン</t>
    </rPh>
    <rPh sb="523" eb="524">
      <t>オオ</t>
    </rPh>
    <rPh sb="526" eb="528">
      <t>ウワマワ</t>
    </rPh>
    <rPh sb="533" eb="534">
      <t>タカ</t>
    </rPh>
    <rPh sb="535" eb="537">
      <t>スイジュン</t>
    </rPh>
    <rPh sb="538" eb="540">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</si>
</sst>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0.54</c:v>
                </c:pt>
                <c:pt idx="1">
                  <c:v>0.93</c:v>
                </c:pt>
                <c:pt idx="2">
                  <c:v>11.97</c:v>
                </c:pt>
                <c:pt idx="3">
                  <c:v>0.55000000000000004</c:v>
                </c:pt>
                <c:pt idx="4">
                  <c:v>0.23</c:v>
                </c:pt>
              </c:numCache>
            </c:numRef>
          </c:val>
          <c:extLst>
            <c:ext xmlns:c16="http://schemas.microsoft.com/office/drawing/2014/chart" uri="{C3380CC4-5D6E-409C-BE32-E72D297353CC}">
              <c16:uniqueId val="{00000000-0C98-4494-A7F8-C8C9C73D97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0C98-4494-A7F8-C8C9C73D97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57.38</c:v>
                </c:pt>
                <c:pt idx="1">
                  <c:v>56.53</c:v>
                </c:pt>
                <c:pt idx="2">
                  <c:v>39.770000000000003</c:v>
                </c:pt>
                <c:pt idx="3">
                  <c:v>39.17</c:v>
                </c:pt>
                <c:pt idx="4">
                  <c:v>38.14</c:v>
                </c:pt>
              </c:numCache>
            </c:numRef>
          </c:val>
          <c:extLst>
            <c:ext xmlns:c16="http://schemas.microsoft.com/office/drawing/2014/chart" uri="{C3380CC4-5D6E-409C-BE32-E72D297353CC}">
              <c16:uniqueId val="{00000000-D595-41FB-A2F4-CBE75A1EF7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D595-41FB-A2F4-CBE75A1EF7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90.39</c:v>
                </c:pt>
                <c:pt idx="1">
                  <c:v>92.37</c:v>
                </c:pt>
                <c:pt idx="2">
                  <c:v>89.2</c:v>
                </c:pt>
                <c:pt idx="3">
                  <c:v>89.92</c:v>
                </c:pt>
                <c:pt idx="4">
                  <c:v>90</c:v>
                </c:pt>
              </c:numCache>
            </c:numRef>
          </c:val>
          <c:extLst>
            <c:ext xmlns:c16="http://schemas.microsoft.com/office/drawing/2014/chart" uri="{C3380CC4-5D6E-409C-BE32-E72D297353CC}">
              <c16:uniqueId val="{00000000-EE8B-491E-9932-D100301A6E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EE8B-491E-9932-D100301A6E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119.51</c:v>
                </c:pt>
                <c:pt idx="1">
                  <c:v>114.45</c:v>
                </c:pt>
                <c:pt idx="2">
                  <c:v>97.03</c:v>
                </c:pt>
                <c:pt idx="3">
                  <c:v>101.68</c:v>
                </c:pt>
                <c:pt idx="4">
                  <c:v>101.36</c:v>
                </c:pt>
              </c:numCache>
            </c:numRef>
          </c:val>
          <c:extLst>
            <c:ext xmlns:c16="http://schemas.microsoft.com/office/drawing/2014/chart" uri="{C3380CC4-5D6E-409C-BE32-E72D297353CC}">
              <c16:uniqueId val="{00000000-631A-4D0E-B3DF-2635A8E282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631A-4D0E-B3DF-2635A8E282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44.07</c:v>
                </c:pt>
                <c:pt idx="1">
                  <c:v>39.799999999999997</c:v>
                </c:pt>
                <c:pt idx="2">
                  <c:v>38.64</c:v>
                </c:pt>
                <c:pt idx="3">
                  <c:v>40</c:v>
                </c:pt>
                <c:pt idx="4">
                  <c:v>41.44</c:v>
                </c:pt>
              </c:numCache>
            </c:numRef>
          </c:val>
          <c:extLst>
            <c:ext xmlns:c16="http://schemas.microsoft.com/office/drawing/2014/chart" uri="{C3380CC4-5D6E-409C-BE32-E72D297353CC}">
              <c16:uniqueId val="{00000000-6F87-46CD-864D-079431B7E9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6F87-46CD-864D-079431B7E9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11.92</c:v>
                </c:pt>
                <c:pt idx="1">
                  <c:v>25.33</c:v>
                </c:pt>
                <c:pt idx="2">
                  <c:v>52.06</c:v>
                </c:pt>
                <c:pt idx="3">
                  <c:v>53.33</c:v>
                </c:pt>
                <c:pt idx="4">
                  <c:v>50.08</c:v>
                </c:pt>
              </c:numCache>
            </c:numRef>
          </c:val>
          <c:extLst>
            <c:ext xmlns:c16="http://schemas.microsoft.com/office/drawing/2014/chart" uri="{C3380CC4-5D6E-409C-BE32-E72D297353CC}">
              <c16:uniqueId val="{00000000-78B9-4E06-B5E3-7F30A20E5CE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78B9-4E06-B5E3-7F30A20E5CE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85-47F3-9CBB-C37126BB2F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585-47F3-9CBB-C37126BB2F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470.12</c:v>
                </c:pt>
                <c:pt idx="1">
                  <c:v>365.89</c:v>
                </c:pt>
                <c:pt idx="2">
                  <c:v>246.9</c:v>
                </c:pt>
                <c:pt idx="3">
                  <c:v>339.81</c:v>
                </c:pt>
                <c:pt idx="4">
                  <c:v>372.42</c:v>
                </c:pt>
              </c:numCache>
            </c:numRef>
          </c:val>
          <c:extLst>
            <c:ext xmlns:c16="http://schemas.microsoft.com/office/drawing/2014/chart" uri="{C3380CC4-5D6E-409C-BE32-E72D297353CC}">
              <c16:uniqueId val="{00000000-5767-47CF-8D64-E9A243D2E7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5767-47CF-8D64-E9A243D2E7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428.57</c:v>
                </c:pt>
                <c:pt idx="1">
                  <c:v>595.62</c:v>
                </c:pt>
                <c:pt idx="2">
                  <c:v>683.27</c:v>
                </c:pt>
                <c:pt idx="3">
                  <c:v>663.64</c:v>
                </c:pt>
                <c:pt idx="4">
                  <c:v>676.59</c:v>
                </c:pt>
              </c:numCache>
            </c:numRef>
          </c:val>
          <c:extLst>
            <c:ext xmlns:c16="http://schemas.microsoft.com/office/drawing/2014/chart" uri="{C3380CC4-5D6E-409C-BE32-E72D297353CC}">
              <c16:uniqueId val="{00000000-83FD-40EC-9718-E43D9171A0D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3FD-40EC-9718-E43D9171A0D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121.44</c:v>
                </c:pt>
                <c:pt idx="1">
                  <c:v>116.25</c:v>
                </c:pt>
                <c:pt idx="2">
                  <c:v>96.06</c:v>
                </c:pt>
                <c:pt idx="3">
                  <c:v>101.21</c:v>
                </c:pt>
                <c:pt idx="4">
                  <c:v>100.8</c:v>
                </c:pt>
              </c:numCache>
            </c:numRef>
          </c:val>
          <c:extLst>
            <c:ext xmlns:c16="http://schemas.microsoft.com/office/drawing/2014/chart" uri="{C3380CC4-5D6E-409C-BE32-E72D297353CC}">
              <c16:uniqueId val="{00000000-5236-4FE3-8CE2-A3D3E98252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5236-4FE3-8CE2-A3D3E98252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122.58</c:v>
                </c:pt>
                <c:pt idx="1">
                  <c:v>131.06</c:v>
                </c:pt>
                <c:pt idx="2">
                  <c:v>154.08000000000001</c:v>
                </c:pt>
                <c:pt idx="3">
                  <c:v>153.33000000000001</c:v>
                </c:pt>
                <c:pt idx="4">
                  <c:v>153.99</c:v>
                </c:pt>
              </c:numCache>
            </c:numRef>
          </c:val>
          <c:extLst>
            <c:ext xmlns:c16="http://schemas.microsoft.com/office/drawing/2014/chart" uri="{C3380CC4-5D6E-409C-BE32-E72D297353CC}">
              <c16:uniqueId val="{00000000-7E4B-490F-A37D-DB97A1CE75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7E4B-490F-A37D-DB97A1CE75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五泉市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47274</v>
      </c>
      <c r="AM8" s="45"/>
      <c r="AN8" s="45"/>
      <c r="AO8" s="45"/>
      <c r="AP8" s="45"/>
      <c r="AQ8" s="45"/>
      <c r="AR8" s="45"/>
      <c r="AS8" s="45"/>
      <c r="AT8" s="46">
        <f>データ!$S$6</f>
        <v>351.91</v>
      </c>
      <c r="AU8" s="47"/>
      <c r="AV8" s="47"/>
      <c r="AW8" s="47"/>
      <c r="AX8" s="47"/>
      <c r="AY8" s="47"/>
      <c r="AZ8" s="47"/>
      <c r="BA8" s="47"/>
      <c r="BB8" s="48">
        <f>データ!$T$6</f>
        <v>134.34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61.48</v>
      </c>
      <c r="J10" s="47"/>
      <c r="K10" s="47"/>
      <c r="L10" s="47"/>
      <c r="M10" s="47"/>
      <c r="N10" s="47"/>
      <c r="O10" s="81"/>
      <c r="P10" s="48">
        <f>データ!$P$6</f>
        <v>99.59</v>
      </c>
      <c r="Q10" s="48"/>
      <c r="R10" s="48"/>
      <c r="S10" s="48"/>
      <c r="T10" s="48"/>
      <c r="U10" s="48"/>
      <c r="V10" s="48"/>
      <c r="W10" s="45">
        <f>データ!$Q$6</f>
        <v>2893</v>
      </c>
      <c r="X10" s="45"/>
      <c r="Y10" s="45"/>
      <c r="Z10" s="45"/>
      <c r="AA10" s="45"/>
      <c r="AB10" s="45"/>
      <c r="AC10" s="45"/>
      <c r="AD10" s="2"/>
      <c r="AE10" s="2"/>
      <c r="AF10" s="2"/>
      <c r="AG10" s="2"/>
      <c r="AH10" s="2"/>
      <c r="AI10" s="2"/>
      <c r="AJ10" s="2"/>
      <c r="AK10" s="2"/>
      <c r="AL10" s="45">
        <f>データ!$U$6</f>
        <v>46740</v>
      </c>
      <c r="AM10" s="45"/>
      <c r="AN10" s="45"/>
      <c r="AO10" s="45"/>
      <c r="AP10" s="45"/>
      <c r="AQ10" s="45"/>
      <c r="AR10" s="45"/>
      <c r="AS10" s="45"/>
      <c r="AT10" s="46">
        <f>データ!$V$6</f>
        <v>195.1</v>
      </c>
      <c r="AU10" s="47"/>
      <c r="AV10" s="47"/>
      <c r="AW10" s="47"/>
      <c r="AX10" s="47"/>
      <c r="AY10" s="47"/>
      <c r="AZ10" s="47"/>
      <c r="BA10" s="47"/>
      <c r="BB10" s="48">
        <f>データ!$W$6</f>
        <v>239.57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uPZba+7kEC8MPlQRI9v0wc/kPUBEa2w8T4LubDNpbim1hAjkTTtREUcyf2PKBQgfWp6Uva8CncGcwwWyTOKIg==" saltValue="GHFyQ+RhoSf9XdJ0tz4B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152188</v>
      </c>
      <c r="D6" s="20">
        <f t="shared" si="3"/>
        <v>46</v>
      </c>
      <c r="E6" s="20">
        <f t="shared" si="3"/>
        <v>1</v>
      </c>
      <c r="F6" s="20">
        <f t="shared" si="3"/>
        <v>0</v>
      </c>
      <c r="G6" s="20">
        <f t="shared" si="3"/>
        <v>1</v>
      </c>
      <c r="H6" s="20" t="str">
        <f t="shared" si="3"/>
        <v>新潟県　五泉市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61.48</v>
      </c>
      <c r="P6" s="21">
        <f t="shared" si="3"/>
        <v>99.59</v>
      </c>
      <c r="Q6" s="21">
        <f t="shared" si="3"/>
        <v>2893</v>
      </c>
      <c r="R6" s="21">
        <f t="shared" si="3"/>
        <v>47274</v>
      </c>
      <c r="S6" s="21">
        <f t="shared" si="3"/>
        <v>351.91</v>
      </c>
      <c r="T6" s="21">
        <f t="shared" si="3"/>
        <v>134.34</v>
      </c>
      <c r="U6" s="21">
        <f t="shared" si="3"/>
        <v>46740</v>
      </c>
      <c r="V6" s="21">
        <f t="shared" si="3"/>
        <v>195.1</v>
      </c>
      <c r="W6" s="21">
        <f t="shared" si="3"/>
        <v>239.57</v>
      </c>
      <c r="X6" s="22">
        <f>IF(X7="",NA(),X7)</f>
        <v>119.51</v>
      </c>
      <c r="Y6" s="22">
        <f t="shared" ref="Y6:AG6" si="4">IF(Y7="",NA(),Y7)</f>
        <v>114.45</v>
      </c>
      <c r="Z6" s="22">
        <f t="shared" si="4"/>
        <v>97.03</v>
      </c>
      <c r="AA6" s="22">
        <f t="shared" si="4"/>
        <v>101.68</v>
      </c>
      <c r="AB6" s="22">
        <f t="shared" si="4"/>
        <v>101.36</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470.12</v>
      </c>
      <c r="AU6" s="22">
        <f t="shared" ref="AU6:BC6" si="6">IF(AU7="",NA(),AU7)</f>
        <v>365.89</v>
      </c>
      <c r="AV6" s="22">
        <f t="shared" si="6"/>
        <v>246.9</v>
      </c>
      <c r="AW6" s="22">
        <f t="shared" si="6"/>
        <v>339.81</v>
      </c>
      <c r="AX6" s="22">
        <f t="shared" si="6"/>
        <v>372.42</v>
      </c>
      <c r="AY6" s="22">
        <f t="shared" si="6"/>
        <v>366.03</v>
      </c>
      <c r="AZ6" s="22">
        <f t="shared" si="6"/>
        <v>365.18</v>
      </c>
      <c r="BA6" s="22">
        <f t="shared" si="6"/>
        <v>327.77</v>
      </c>
      <c r="BB6" s="22">
        <f t="shared" si="6"/>
        <v>338.02</v>
      </c>
      <c r="BC6" s="22">
        <f t="shared" si="6"/>
        <v>345.94</v>
      </c>
      <c r="BD6" s="21" t="str">
        <f>IF(BD7="","",IF(BD7="-","【-】","【"&amp;SUBSTITUTE(TEXT(BD7,"#,##0.00"),"-","△")&amp;"】"))</f>
        <v>【252.29】</v>
      </c>
      <c r="BE6" s="22">
        <f>IF(BE7="",NA(),BE7)</f>
        <v>428.57</v>
      </c>
      <c r="BF6" s="22">
        <f t="shared" ref="BF6:BN6" si="7">IF(BF7="",NA(),BF7)</f>
        <v>595.62</v>
      </c>
      <c r="BG6" s="22">
        <f t="shared" si="7"/>
        <v>683.27</v>
      </c>
      <c r="BH6" s="22">
        <f t="shared" si="7"/>
        <v>663.64</v>
      </c>
      <c r="BI6" s="22">
        <f t="shared" si="7"/>
        <v>676.59</v>
      </c>
      <c r="BJ6" s="22">
        <f t="shared" si="7"/>
        <v>370.12</v>
      </c>
      <c r="BK6" s="22">
        <f t="shared" si="7"/>
        <v>371.65</v>
      </c>
      <c r="BL6" s="22">
        <f t="shared" si="7"/>
        <v>397.1</v>
      </c>
      <c r="BM6" s="22">
        <f t="shared" si="7"/>
        <v>379.91</v>
      </c>
      <c r="BN6" s="22">
        <f t="shared" si="7"/>
        <v>386.61</v>
      </c>
      <c r="BO6" s="21" t="str">
        <f>IF(BO7="","",IF(BO7="-","【-】","【"&amp;SUBSTITUTE(TEXT(BO7,"#,##0.00"),"-","△")&amp;"】"))</f>
        <v>【268.07】</v>
      </c>
      <c r="BP6" s="22">
        <f>IF(BP7="",NA(),BP7)</f>
        <v>121.44</v>
      </c>
      <c r="BQ6" s="22">
        <f t="shared" ref="BQ6:BY6" si="8">IF(BQ7="",NA(),BQ7)</f>
        <v>116.25</v>
      </c>
      <c r="BR6" s="22">
        <f t="shared" si="8"/>
        <v>96.06</v>
      </c>
      <c r="BS6" s="22">
        <f t="shared" si="8"/>
        <v>101.21</v>
      </c>
      <c r="BT6" s="22">
        <f t="shared" si="8"/>
        <v>100.8</v>
      </c>
      <c r="BU6" s="22">
        <f t="shared" si="8"/>
        <v>100.42</v>
      </c>
      <c r="BV6" s="22">
        <f t="shared" si="8"/>
        <v>98.77</v>
      </c>
      <c r="BW6" s="22">
        <f t="shared" si="8"/>
        <v>95.79</v>
      </c>
      <c r="BX6" s="22">
        <f t="shared" si="8"/>
        <v>98.3</v>
      </c>
      <c r="BY6" s="22">
        <f t="shared" si="8"/>
        <v>93.82</v>
      </c>
      <c r="BZ6" s="21" t="str">
        <f>IF(BZ7="","",IF(BZ7="-","【-】","【"&amp;SUBSTITUTE(TEXT(BZ7,"#,##0.00"),"-","△")&amp;"】"))</f>
        <v>【97.47】</v>
      </c>
      <c r="CA6" s="22">
        <f>IF(CA7="",NA(),CA7)</f>
        <v>122.58</v>
      </c>
      <c r="CB6" s="22">
        <f t="shared" ref="CB6:CJ6" si="9">IF(CB7="",NA(),CB7)</f>
        <v>131.06</v>
      </c>
      <c r="CC6" s="22">
        <f t="shared" si="9"/>
        <v>154.08000000000001</v>
      </c>
      <c r="CD6" s="22">
        <f t="shared" si="9"/>
        <v>153.33000000000001</v>
      </c>
      <c r="CE6" s="22">
        <f t="shared" si="9"/>
        <v>153.99</v>
      </c>
      <c r="CF6" s="22">
        <f t="shared" si="9"/>
        <v>171.67</v>
      </c>
      <c r="CG6" s="22">
        <f t="shared" si="9"/>
        <v>173.67</v>
      </c>
      <c r="CH6" s="22">
        <f t="shared" si="9"/>
        <v>171.13</v>
      </c>
      <c r="CI6" s="22">
        <f t="shared" si="9"/>
        <v>173.7</v>
      </c>
      <c r="CJ6" s="22">
        <f t="shared" si="9"/>
        <v>178.94</v>
      </c>
      <c r="CK6" s="21" t="str">
        <f>IF(CK7="","",IF(CK7="-","【-】","【"&amp;SUBSTITUTE(TEXT(CK7,"#,##0.00"),"-","△")&amp;"】"))</f>
        <v>【174.75】</v>
      </c>
      <c r="CL6" s="22">
        <f>IF(CL7="",NA(),CL7)</f>
        <v>57.38</v>
      </c>
      <c r="CM6" s="22">
        <f t="shared" ref="CM6:CU6" si="10">IF(CM7="",NA(),CM7)</f>
        <v>56.53</v>
      </c>
      <c r="CN6" s="22">
        <f t="shared" si="10"/>
        <v>39.770000000000003</v>
      </c>
      <c r="CO6" s="22">
        <f t="shared" si="10"/>
        <v>39.17</v>
      </c>
      <c r="CP6" s="22">
        <f t="shared" si="10"/>
        <v>38.14</v>
      </c>
      <c r="CQ6" s="22">
        <f t="shared" si="10"/>
        <v>59.74</v>
      </c>
      <c r="CR6" s="22">
        <f t="shared" si="10"/>
        <v>59.67</v>
      </c>
      <c r="CS6" s="22">
        <f t="shared" si="10"/>
        <v>60.12</v>
      </c>
      <c r="CT6" s="22">
        <f t="shared" si="10"/>
        <v>60.34</v>
      </c>
      <c r="CU6" s="22">
        <f t="shared" si="10"/>
        <v>59.54</v>
      </c>
      <c r="CV6" s="21" t="str">
        <f>IF(CV7="","",IF(CV7="-","【-】","【"&amp;SUBSTITUTE(TEXT(CV7,"#,##0.00"),"-","△")&amp;"】"))</f>
        <v>【59.97】</v>
      </c>
      <c r="CW6" s="22">
        <f>IF(CW7="",NA(),CW7)</f>
        <v>90.39</v>
      </c>
      <c r="CX6" s="22">
        <f t="shared" ref="CX6:DF6" si="11">IF(CX7="",NA(),CX7)</f>
        <v>92.37</v>
      </c>
      <c r="CY6" s="22">
        <f t="shared" si="11"/>
        <v>89.2</v>
      </c>
      <c r="CZ6" s="22">
        <f t="shared" si="11"/>
        <v>89.92</v>
      </c>
      <c r="DA6" s="22">
        <f t="shared" si="11"/>
        <v>90</v>
      </c>
      <c r="DB6" s="22">
        <f t="shared" si="11"/>
        <v>84.8</v>
      </c>
      <c r="DC6" s="22">
        <f t="shared" si="11"/>
        <v>84.6</v>
      </c>
      <c r="DD6" s="22">
        <f t="shared" si="11"/>
        <v>84.24</v>
      </c>
      <c r="DE6" s="22">
        <f t="shared" si="11"/>
        <v>84.19</v>
      </c>
      <c r="DF6" s="22">
        <f t="shared" si="11"/>
        <v>83.93</v>
      </c>
      <c r="DG6" s="21" t="str">
        <f>IF(DG7="","",IF(DG7="-","【-】","【"&amp;SUBSTITUTE(TEXT(DG7,"#,##0.00"),"-","△")&amp;"】"))</f>
        <v>【89.76】</v>
      </c>
      <c r="DH6" s="22">
        <f>IF(DH7="",NA(),DH7)</f>
        <v>44.07</v>
      </c>
      <c r="DI6" s="22">
        <f t="shared" ref="DI6:DQ6" si="12">IF(DI7="",NA(),DI7)</f>
        <v>39.799999999999997</v>
      </c>
      <c r="DJ6" s="22">
        <f t="shared" si="12"/>
        <v>38.64</v>
      </c>
      <c r="DK6" s="22">
        <f t="shared" si="12"/>
        <v>40</v>
      </c>
      <c r="DL6" s="22">
        <f t="shared" si="12"/>
        <v>41.44</v>
      </c>
      <c r="DM6" s="22">
        <f t="shared" si="12"/>
        <v>47.66</v>
      </c>
      <c r="DN6" s="22">
        <f t="shared" si="12"/>
        <v>48.17</v>
      </c>
      <c r="DO6" s="22">
        <f t="shared" si="12"/>
        <v>48.83</v>
      </c>
      <c r="DP6" s="22">
        <f t="shared" si="12"/>
        <v>49.96</v>
      </c>
      <c r="DQ6" s="22">
        <f t="shared" si="12"/>
        <v>50.82</v>
      </c>
      <c r="DR6" s="21" t="str">
        <f>IF(DR7="","",IF(DR7="-","【-】","【"&amp;SUBSTITUTE(TEXT(DR7,"#,##0.00"),"-","△")&amp;"】"))</f>
        <v>【51.51】</v>
      </c>
      <c r="DS6" s="22">
        <f>IF(DS7="",NA(),DS7)</f>
        <v>11.92</v>
      </c>
      <c r="DT6" s="22">
        <f t="shared" ref="DT6:EB6" si="13">IF(DT7="",NA(),DT7)</f>
        <v>25.33</v>
      </c>
      <c r="DU6" s="22">
        <f t="shared" si="13"/>
        <v>52.06</v>
      </c>
      <c r="DV6" s="22">
        <f t="shared" si="13"/>
        <v>53.33</v>
      </c>
      <c r="DW6" s="22">
        <f t="shared" si="13"/>
        <v>50.08</v>
      </c>
      <c r="DX6" s="22">
        <f t="shared" si="13"/>
        <v>15.1</v>
      </c>
      <c r="DY6" s="22">
        <f t="shared" si="13"/>
        <v>17.12</v>
      </c>
      <c r="DZ6" s="22">
        <f t="shared" si="13"/>
        <v>18.18</v>
      </c>
      <c r="EA6" s="22">
        <f t="shared" si="13"/>
        <v>19.32</v>
      </c>
      <c r="EB6" s="22">
        <f t="shared" si="13"/>
        <v>21.16</v>
      </c>
      <c r="EC6" s="21" t="str">
        <f>IF(EC7="","",IF(EC7="-","【-】","【"&amp;SUBSTITUTE(TEXT(EC7,"#,##0.00"),"-","△")&amp;"】"))</f>
        <v>【23.75】</v>
      </c>
      <c r="ED6" s="22">
        <f>IF(ED7="",NA(),ED7)</f>
        <v>0.54</v>
      </c>
      <c r="EE6" s="22">
        <f t="shared" ref="EE6:EM6" si="14">IF(EE7="",NA(),EE7)</f>
        <v>0.93</v>
      </c>
      <c r="EF6" s="22">
        <f t="shared" si="14"/>
        <v>11.97</v>
      </c>
      <c r="EG6" s="22">
        <f t="shared" si="14"/>
        <v>0.55000000000000004</v>
      </c>
      <c r="EH6" s="22">
        <f t="shared" si="14"/>
        <v>0.23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152188</v>
      </c>
      <c r="D7" s="24">
        <v>46</v>
      </c>
      <c r="E7" s="24">
        <v>1</v>
      </c>
      <c r="F7" s="24">
        <v>0</v>
      </c>
      <c r="G7" s="24">
        <v>1</v>
      </c>
      <c r="H7" s="24" t="s">
        <v>93</v>
      </c>
      <c r="I7" s="24" t="s">
        <v>94</v>
      </c>
      <c r="J7" s="24" t="s">
        <v>95</v>
      </c>
      <c r="K7" s="24" t="s">
        <v>96</v>
      </c>
      <c r="L7" s="24" t="s">
        <v>97</v>
      </c>
      <c r="M7" s="24" t="s">
        <v>98</v>
      </c>
      <c r="N7" s="25" t="s">
        <v>99</v>
      </c>
      <c r="O7" s="25">
        <v>61.48</v>
      </c>
      <c r="P7" s="25">
        <v>99.59</v>
      </c>
      <c r="Q7" s="25">
        <v>2893</v>
      </c>
      <c r="R7" s="25">
        <v>47274</v>
      </c>
      <c r="S7" s="25">
        <v>351.91</v>
      </c>
      <c r="T7" s="25">
        <v>134.34</v>
      </c>
      <c r="U7" s="25">
        <v>46740</v>
      </c>
      <c r="V7" s="25">
        <v>195.1</v>
      </c>
      <c r="W7" s="25">
        <v>239.57</v>
      </c>
      <c r="X7" s="25">
        <v>119.51</v>
      </c>
      <c r="Y7" s="25">
        <v>114.45</v>
      </c>
      <c r="Z7" s="25">
        <v>97.03</v>
      </c>
      <c r="AA7" s="25">
        <v>101.68</v>
      </c>
      <c r="AB7" s="25">
        <v>101.36</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470.12</v>
      </c>
      <c r="AU7" s="25">
        <v>365.89</v>
      </c>
      <c r="AV7" s="25">
        <v>246.9</v>
      </c>
      <c r="AW7" s="25">
        <v>339.81</v>
      </c>
      <c r="AX7" s="25">
        <v>372.42</v>
      </c>
      <c r="AY7" s="25">
        <v>366.03</v>
      </c>
      <c r="AZ7" s="25">
        <v>365.18</v>
      </c>
      <c r="BA7" s="25">
        <v>327.77</v>
      </c>
      <c r="BB7" s="25">
        <v>338.02</v>
      </c>
      <c r="BC7" s="25">
        <v>345.94</v>
      </c>
      <c r="BD7" s="25">
        <v>252.29</v>
      </c>
      <c r="BE7" s="25">
        <v>428.57</v>
      </c>
      <c r="BF7" s="25">
        <v>595.62</v>
      </c>
      <c r="BG7" s="25">
        <v>683.27</v>
      </c>
      <c r="BH7" s="25">
        <v>663.64</v>
      </c>
      <c r="BI7" s="25">
        <v>676.59</v>
      </c>
      <c r="BJ7" s="25">
        <v>370.12</v>
      </c>
      <c r="BK7" s="25">
        <v>371.65</v>
      </c>
      <c r="BL7" s="25">
        <v>397.1</v>
      </c>
      <c r="BM7" s="25">
        <v>379.91</v>
      </c>
      <c r="BN7" s="25">
        <v>386.61</v>
      </c>
      <c r="BO7" s="25">
        <v>268.07</v>
      </c>
      <c r="BP7" s="25">
        <v>121.44</v>
      </c>
      <c r="BQ7" s="25">
        <v>116.25</v>
      </c>
      <c r="BR7" s="25">
        <v>96.06</v>
      </c>
      <c r="BS7" s="25">
        <v>101.21</v>
      </c>
      <c r="BT7" s="25">
        <v>100.8</v>
      </c>
      <c r="BU7" s="25">
        <v>100.42</v>
      </c>
      <c r="BV7" s="25">
        <v>98.77</v>
      </c>
      <c r="BW7" s="25">
        <v>95.79</v>
      </c>
      <c r="BX7" s="25">
        <v>98.3</v>
      </c>
      <c r="BY7" s="25">
        <v>93.82</v>
      </c>
      <c r="BZ7" s="25">
        <v>97.47</v>
      </c>
      <c r="CA7" s="25">
        <v>122.58</v>
      </c>
      <c r="CB7" s="25">
        <v>131.06</v>
      </c>
      <c r="CC7" s="25">
        <v>154.08000000000001</v>
      </c>
      <c r="CD7" s="25">
        <v>153.33000000000001</v>
      </c>
      <c r="CE7" s="25">
        <v>153.99</v>
      </c>
      <c r="CF7" s="25">
        <v>171.67</v>
      </c>
      <c r="CG7" s="25">
        <v>173.67</v>
      </c>
      <c r="CH7" s="25">
        <v>171.13</v>
      </c>
      <c r="CI7" s="25">
        <v>173.7</v>
      </c>
      <c r="CJ7" s="25">
        <v>178.94</v>
      </c>
      <c r="CK7" s="25">
        <v>174.75</v>
      </c>
      <c r="CL7" s="25">
        <v>57.38</v>
      </c>
      <c r="CM7" s="25">
        <v>56.53</v>
      </c>
      <c r="CN7" s="25">
        <v>39.770000000000003</v>
      </c>
      <c r="CO7" s="25">
        <v>39.17</v>
      </c>
      <c r="CP7" s="25">
        <v>38.14</v>
      </c>
      <c r="CQ7" s="25">
        <v>59.74</v>
      </c>
      <c r="CR7" s="25">
        <v>59.67</v>
      </c>
      <c r="CS7" s="25">
        <v>60.12</v>
      </c>
      <c r="CT7" s="25">
        <v>60.34</v>
      </c>
      <c r="CU7" s="25">
        <v>59.54</v>
      </c>
      <c r="CV7" s="25">
        <v>59.97</v>
      </c>
      <c r="CW7" s="25">
        <v>90.39</v>
      </c>
      <c r="CX7" s="25">
        <v>92.37</v>
      </c>
      <c r="CY7" s="25">
        <v>89.2</v>
      </c>
      <c r="CZ7" s="25">
        <v>89.92</v>
      </c>
      <c r="DA7" s="25">
        <v>90</v>
      </c>
      <c r="DB7" s="25">
        <v>84.8</v>
      </c>
      <c r="DC7" s="25">
        <v>84.6</v>
      </c>
      <c r="DD7" s="25">
        <v>84.24</v>
      </c>
      <c r="DE7" s="25">
        <v>84.19</v>
      </c>
      <c r="DF7" s="25">
        <v>83.93</v>
      </c>
      <c r="DG7" s="25">
        <v>89.76</v>
      </c>
      <c r="DH7" s="25">
        <v>44.07</v>
      </c>
      <c r="DI7" s="25">
        <v>39.799999999999997</v>
      </c>
      <c r="DJ7" s="25">
        <v>38.64</v>
      </c>
      <c r="DK7" s="25">
        <v>40</v>
      </c>
      <c r="DL7" s="25">
        <v>41.44</v>
      </c>
      <c r="DM7" s="25">
        <v>47.66</v>
      </c>
      <c r="DN7" s="25">
        <v>48.17</v>
      </c>
      <c r="DO7" s="25">
        <v>48.83</v>
      </c>
      <c r="DP7" s="25">
        <v>49.96</v>
      </c>
      <c r="DQ7" s="25">
        <v>50.82</v>
      </c>
      <c r="DR7" s="25">
        <v>51.51</v>
      </c>
      <c r="DS7" s="25">
        <v>11.92</v>
      </c>
      <c r="DT7" s="25">
        <v>25.33</v>
      </c>
      <c r="DU7" s="25">
        <v>52.06</v>
      </c>
      <c r="DV7" s="25">
        <v>53.33</v>
      </c>
      <c r="DW7" s="25">
        <v>50.08</v>
      </c>
      <c r="DX7" s="25">
        <v>15.1</v>
      </c>
      <c r="DY7" s="25">
        <v>17.12</v>
      </c>
      <c r="DZ7" s="25">
        <v>18.18</v>
      </c>
      <c r="EA7" s="25">
        <v>19.32</v>
      </c>
      <c r="EB7" s="25">
        <v>21.16</v>
      </c>
      <c r="EC7" s="25">
        <v>23.75</v>
      </c>
      <c r="ED7" s="25">
        <v>0.54</v>
      </c>
      <c r="EE7" s="25">
        <v>0.93</v>
      </c>
      <c r="EF7" s="25">
        <v>11.97</v>
      </c>
      <c r="EG7" s="25">
        <v>0.55000000000000004</v>
      </c>
      <c r="EH7" s="25">
        <v>0.23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JWS23059</cp:lastModifiedBy>
  <cp:lastPrinted>2024-01-25T23:47:34Z</cp:lastPrinted>
  <dcterms:created xsi:type="dcterms:W3CDTF">2023-12-05T00:52:39Z</dcterms:created>
  <dcterms:modified xsi:type="dcterms:W3CDTF">2024-01-26T08:34:50Z</dcterms:modified>
  <cp:category/>
</cp:coreProperties>
</file>